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Игнатова Т.А\Отчеты об исполнении бюджета для публикации\2021 год\Отчет об исполнении бюджета Белоярского района за первый квартал 2021 года\"/>
    </mc:Choice>
  </mc:AlternateContent>
  <bookViews>
    <workbookView xWindow="0" yWindow="0" windowWidth="28800" windowHeight="12510" tabRatio="500"/>
  </bookViews>
  <sheets>
    <sheet name="Лист1" sheetId="1" r:id="rId1"/>
  </sheets>
  <definedNames>
    <definedName name="_xlnm.Print_Titles" localSheetId="0">Лист1!$5:$5</definedName>
  </definedNames>
  <calcPr calcId="162913"/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I7" i="1"/>
  <c r="J7" i="1"/>
  <c r="K7" i="1"/>
  <c r="L7" i="1"/>
  <c r="M7" i="1"/>
  <c r="N7" i="1"/>
  <c r="O7" i="1"/>
  <c r="P7" i="1"/>
  <c r="Q7" i="1"/>
  <c r="U36" i="1"/>
  <c r="U37" i="1"/>
  <c r="U39" i="1"/>
  <c r="U40" i="1"/>
  <c r="T36" i="1"/>
  <c r="T37" i="1"/>
  <c r="T39" i="1"/>
  <c r="T40" i="1"/>
  <c r="U51" i="1"/>
  <c r="T51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U49" i="1"/>
  <c r="T49" i="1"/>
  <c r="S48" i="1"/>
  <c r="T48" i="1" s="1"/>
  <c r="R48" i="1"/>
  <c r="U48" i="1" s="1"/>
  <c r="Q48" i="1"/>
  <c r="P48" i="1"/>
  <c r="O48" i="1"/>
  <c r="O42" i="1" s="1"/>
  <c r="N48" i="1"/>
  <c r="M48" i="1"/>
  <c r="L48" i="1"/>
  <c r="K48" i="1"/>
  <c r="J48" i="1"/>
  <c r="I48" i="1"/>
  <c r="I42" i="1" s="1"/>
  <c r="H48" i="1"/>
  <c r="G48" i="1"/>
  <c r="F48" i="1"/>
  <c r="E48" i="1"/>
  <c r="D48" i="1"/>
  <c r="C48" i="1"/>
  <c r="U47" i="1"/>
  <c r="T47" i="1"/>
  <c r="U46" i="1"/>
  <c r="T46" i="1"/>
  <c r="U45" i="1"/>
  <c r="T45" i="1"/>
  <c r="U44" i="1"/>
  <c r="T44" i="1"/>
  <c r="S43" i="1"/>
  <c r="R43" i="1"/>
  <c r="R42" i="1" s="1"/>
  <c r="Q43" i="1"/>
  <c r="P43" i="1"/>
  <c r="P42" i="1" s="1"/>
  <c r="O43" i="1"/>
  <c r="N43" i="1"/>
  <c r="M43" i="1"/>
  <c r="L43" i="1"/>
  <c r="L42" i="1" s="1"/>
  <c r="K43" i="1"/>
  <c r="J43" i="1"/>
  <c r="J42" i="1" s="1"/>
  <c r="I43" i="1"/>
  <c r="H43" i="1"/>
  <c r="G43" i="1"/>
  <c r="F43" i="1"/>
  <c r="F42" i="1" s="1"/>
  <c r="E43" i="1"/>
  <c r="D43" i="1"/>
  <c r="D42" i="1" s="1"/>
  <c r="C43" i="1"/>
  <c r="Q42" i="1"/>
  <c r="N42" i="1"/>
  <c r="M42" i="1"/>
  <c r="K42" i="1"/>
  <c r="H42" i="1"/>
  <c r="G42" i="1"/>
  <c r="E42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U34" i="1"/>
  <c r="T34" i="1"/>
  <c r="T33" i="1"/>
  <c r="U32" i="1"/>
  <c r="T32" i="1"/>
  <c r="S31" i="1"/>
  <c r="R31" i="1"/>
  <c r="U31" i="1" s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U29" i="1"/>
  <c r="T29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U27" i="1"/>
  <c r="T27" i="1"/>
  <c r="U26" i="1"/>
  <c r="T26" i="1"/>
  <c r="T25" i="1"/>
  <c r="U24" i="1"/>
  <c r="T24" i="1"/>
  <c r="U23" i="1"/>
  <c r="T23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U21" i="1"/>
  <c r="T21" i="1"/>
  <c r="U20" i="1"/>
  <c r="T20" i="1"/>
  <c r="S19" i="1"/>
  <c r="T19" i="1" s="1"/>
  <c r="R19" i="1"/>
  <c r="R7" i="1" s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U17" i="1"/>
  <c r="T17" i="1"/>
  <c r="S15" i="1"/>
  <c r="Q15" i="1"/>
  <c r="P15" i="1"/>
  <c r="O15" i="1"/>
  <c r="N15" i="1"/>
  <c r="M15" i="1"/>
  <c r="L15" i="1"/>
  <c r="L6" i="1" s="1"/>
  <c r="K15" i="1"/>
  <c r="J15" i="1"/>
  <c r="I15" i="1"/>
  <c r="H15" i="1"/>
  <c r="G15" i="1"/>
  <c r="F15" i="1"/>
  <c r="F6" i="1" s="1"/>
  <c r="E15" i="1"/>
  <c r="D15" i="1"/>
  <c r="C15" i="1"/>
  <c r="U14" i="1"/>
  <c r="T14" i="1"/>
  <c r="U11" i="1"/>
  <c r="T11" i="1"/>
  <c r="S10" i="1"/>
  <c r="R10" i="1"/>
  <c r="Q10" i="1"/>
  <c r="Q6" i="1" s="1"/>
  <c r="P10" i="1"/>
  <c r="P6" i="1" s="1"/>
  <c r="O10" i="1"/>
  <c r="O6" i="1" s="1"/>
  <c r="N10" i="1"/>
  <c r="M10" i="1"/>
  <c r="M6" i="1" s="1"/>
  <c r="L10" i="1"/>
  <c r="K10" i="1"/>
  <c r="K6" i="1" s="1"/>
  <c r="J10" i="1"/>
  <c r="J6" i="1" s="1"/>
  <c r="I10" i="1"/>
  <c r="I6" i="1" s="1"/>
  <c r="H10" i="1"/>
  <c r="G10" i="1"/>
  <c r="G6" i="1" s="1"/>
  <c r="F10" i="1"/>
  <c r="E10" i="1"/>
  <c r="E6" i="1" s="1"/>
  <c r="D10" i="1"/>
  <c r="D6" i="1" s="1"/>
  <c r="C10" i="1"/>
  <c r="U9" i="1"/>
  <c r="T9" i="1"/>
  <c r="U8" i="1"/>
  <c r="T8" i="1"/>
  <c r="N6" i="1"/>
  <c r="H6" i="1"/>
  <c r="U50" i="1" l="1"/>
  <c r="U43" i="1"/>
  <c r="S42" i="1"/>
  <c r="U42" i="1" s="1"/>
  <c r="C42" i="1"/>
  <c r="S7" i="1"/>
  <c r="U35" i="1"/>
  <c r="T35" i="1"/>
  <c r="T31" i="1"/>
  <c r="U28" i="1"/>
  <c r="T22" i="1"/>
  <c r="U22" i="1"/>
  <c r="U19" i="1"/>
  <c r="U15" i="1"/>
  <c r="C7" i="1"/>
  <c r="U10" i="1"/>
  <c r="R6" i="1"/>
  <c r="T10" i="1"/>
  <c r="T28" i="1"/>
  <c r="T43" i="1"/>
  <c r="T50" i="1"/>
  <c r="T15" i="1"/>
  <c r="T42" i="1" l="1"/>
  <c r="C6" i="1"/>
  <c r="S6" i="1"/>
  <c r="U7" i="1"/>
  <c r="T7" i="1"/>
  <c r="T6" i="1" l="1"/>
  <c r="U6" i="1"/>
</calcChain>
</file>

<file path=xl/sharedStrings.xml><?xml version="1.0" encoding="utf-8"?>
<sst xmlns="http://schemas.openxmlformats.org/spreadsheetml/2006/main" count="116" uniqueCount="115">
  <si>
    <t xml:space="preserve">СВЕДЕНИЯ </t>
  </si>
  <si>
    <t>(рублей)</t>
  </si>
  <si>
    <t>Наименование показателя</t>
  </si>
  <si>
    <t>Код дохода по бюджетной классификации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</si>
  <si>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</si>
  <si>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</si>
  <si>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</si>
  <si>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</si>
  <si>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</si>
  <si>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</si>
  <si>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</si>
  <si>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</si>
  <si>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</si>
  <si>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</si>
  <si>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</si>
  <si>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</si>
  <si>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</si>
  <si>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% исполнения плана за год</t>
  </si>
  <si>
    <t>Доходы бюджета - Всего</t>
  </si>
  <si>
    <t>Х</t>
  </si>
  <si>
    <t>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</si>
  <si>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</si>
  <si>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</si>
  <si>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</si>
  <si>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</si>
  <si>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</si>
  <si>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</si>
  <si>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</si>
  <si>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</si>
  <si>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</si>
  <si>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</si>
  <si>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</si>
  <si>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</si>
  <si>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</si>
  <si>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</si>
  <si>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</si>
  <si>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</si>
  <si>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</si>
  <si>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</si>
  <si>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</si>
  <si>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</si>
  <si>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</si>
  <si>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</si>
  <si>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000 1 06 06000 00 0000 110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</si>
  <si>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</si>
  <si>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</si>
  <si>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</si>
  <si>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</si>
  <si>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</si>
  <si>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</si>
  <si>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</si>
  <si>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</si>
  <si>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</si>
  <si>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</si>
  <si>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</si>
  <si>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</si>
  <si>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</si>
  <si>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</si>
  <si>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</si>
  <si>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</si>
  <si>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за негативное воздействие на окружающую среду</t>
  </si>
  <si>
    <t>000 1 12 01000 01 0000 000</t>
  </si>
  <si>
    <t>Доходы от оказания платных услуг (работ) и компенсации затрат государства</t>
  </si>
  <si>
    <t>000 113 00000 00 0000 130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</si>
  <si>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</si>
  <si>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</si>
  <si>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</si>
  <si>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</si>
  <si>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</si>
  <si>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000 114 00000 00 0000 000</t>
  </si>
  <si>
    <t xml:space="preserve">Доходы от продажи квартир </t>
  </si>
  <si>
    <t>000 1 14 01000 00 0000 410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</si>
  <si>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</si>
  <si>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</si>
  <si>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</si>
  <si>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</si>
  <si>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Штрафы, санкции, возмещение ущерба</t>
  </si>
  <si>
    <t>000 116 00000 00 0000 000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</si>
  <si>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
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</si>
  <si>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</si>
  <si>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</si>
  <si>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</si>
  <si>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</si>
  <si>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000 1 16 07 000 01 0000 140</t>
  </si>
  <si>
    <t>Платежи в целях возмещения причиненного ущерба (убытков)</t>
  </si>
  <si>
    <t>000 1 16 10 000 00 0000 140</t>
  </si>
  <si>
    <t>Платежи, уплачиваемые в целях возмещения вреда</t>
  </si>
  <si>
    <t>000 1 16 11 000 01 0000 140</t>
  </si>
  <si>
    <t>Неналоговые доходы</t>
  </si>
  <si>
    <t>000 1 17 01 000 05 0000 140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</si>
  <si>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</si>
  <si>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</si>
  <si>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</si>
  <si>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</si>
  <si>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</si>
  <si>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</si>
  <si>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</si>
  <si>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</si>
  <si>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Субвенции бюджетам бюджетной системы Российской Федерации</t>
  </si>
  <si>
    <t>000 2 02 30000 00 0000 151</t>
  </si>
  <si>
    <t>Иные межбюджетные трансферты</t>
  </si>
  <si>
    <t>000 2 02 40000 00 0000 151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</si>
  <si>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</si>
  <si>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</si>
  <si>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</si>
  <si>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</si>
  <si>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</si>
  <si>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</si>
  <si>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</si>
  <si>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</si>
  <si>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Уточненный план на год</t>
  </si>
  <si>
    <t>об исполнении бюджета Белоярского района  по доходам в разрезе видов доходов в сравнении с запланированными значениями за 1 квартал 2021 года</t>
  </si>
  <si>
    <t>План 1 квартала</t>
  </si>
  <si>
    <t>Исполнение за 1 квартал</t>
  </si>
  <si>
    <t>% исполнения плана за 1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</si>
</sst>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8" formatCode="0.0"/>
    <numFmt numFmtId="169" formatCode="[$-419]#,##0.0"/>
    <numFmt numFmtId="170" formatCode="[$-419]#,##0.00"/>
  </numFmts>
  <fonts count="16" x14ac:knownFonts="1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sz val="9"/>
      <name val="Arial"/>
      <charset val="204"/>
    </font>
    <font>
      <b/>
      <sz val="14"/>
      <color rgb="FF000000"/>
      <name val="Times New Roman"/>
      <charset val="204"/>
    </font>
    <font>
      <b/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sz val="11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sz val="11"/>
      <color rgb="FF000000"/>
      <name val="Calibri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38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5" fillId="0" borderId="0" xfId="1" applyFont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top" wrapText="1" readingOrder="1"/>
    </xf>
    <xf numFmtId="0" fontId="6" fillId="2" borderId="1" xfId="1" applyFont="1" applyFill="1" applyBorder="1" applyAlignment="1">
      <alignment horizontal="center" vertical="center" wrapText="1" readingOrder="1"/>
    </xf>
    <xf numFmtId="170" fontId="6" fillId="2" borderId="1" xfId="1" applyNumberFormat="1" applyFont="1" applyFill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left" vertical="top" wrapText="1" readingOrder="1"/>
    </xf>
    <xf numFmtId="170" fontId="6" fillId="0" borderId="1" xfId="1" applyNumberFormat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top" wrapText="1" readingOrder="1"/>
    </xf>
    <xf numFmtId="0" fontId="7" fillId="0" borderId="1" xfId="1" applyFont="1" applyBorder="1" applyAlignment="1">
      <alignment horizontal="center" vertical="center" wrapText="1" readingOrder="1"/>
    </xf>
    <xf numFmtId="170" fontId="7" fillId="0" borderId="1" xfId="1" applyNumberFormat="1" applyFont="1" applyBorder="1" applyAlignment="1">
      <alignment horizontal="center" vertical="center" wrapText="1" readingOrder="1"/>
    </xf>
    <xf numFmtId="170" fontId="7" fillId="3" borderId="1" xfId="1" applyNumberFormat="1" applyFont="1" applyFill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top" wrapText="1" readingOrder="1"/>
    </xf>
    <xf numFmtId="0" fontId="8" fillId="0" borderId="1" xfId="1" applyFont="1" applyBorder="1" applyAlignment="1">
      <alignment horizontal="center" vertical="center" wrapText="1" readingOrder="1"/>
    </xf>
    <xf numFmtId="170" fontId="8" fillId="0" borderId="1" xfId="1" applyNumberFormat="1" applyFont="1" applyBorder="1" applyAlignment="1">
      <alignment horizontal="center" vertical="center" wrapText="1" readingOrder="1"/>
    </xf>
    <xf numFmtId="0" fontId="5" fillId="0" borderId="0" xfId="1" applyFont="1" applyBorder="1" applyAlignment="1">
      <alignment horizontal="center" vertical="center" wrapText="1" shrinkToFit="1" readingOrder="1"/>
    </xf>
    <xf numFmtId="0" fontId="2" fillId="0" borderId="0" xfId="0" applyFont="1" applyBorder="1" applyAlignment="1">
      <alignment horizontal="center" vertical="center" wrapText="1" shrinkToFit="1"/>
    </xf>
    <xf numFmtId="169" fontId="6" fillId="2" borderId="1" xfId="1" applyNumberFormat="1" applyFont="1" applyFill="1" applyBorder="1" applyAlignment="1">
      <alignment horizontal="center" vertical="center" wrapText="1" readingOrder="1"/>
    </xf>
    <xf numFmtId="168" fontId="10" fillId="2" borderId="1" xfId="0" applyNumberFormat="1" applyFont="1" applyFill="1" applyBorder="1" applyAlignment="1">
      <alignment horizontal="center" vertical="center" readingOrder="1"/>
    </xf>
    <xf numFmtId="168" fontId="1" fillId="0" borderId="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170" fontId="6" fillId="3" borderId="1" xfId="1" applyNumberFormat="1" applyFont="1" applyFill="1" applyBorder="1" applyAlignment="1">
      <alignment horizontal="center" vertical="center" wrapText="1" readingOrder="1"/>
    </xf>
    <xf numFmtId="169" fontId="6" fillId="0" borderId="1" xfId="1" applyNumberFormat="1" applyFont="1" applyBorder="1" applyAlignment="1">
      <alignment horizontal="center" vertical="center" wrapText="1" readingOrder="1"/>
    </xf>
    <xf numFmtId="168" fontId="10" fillId="0" borderId="1" xfId="0" applyNumberFormat="1" applyFont="1" applyBorder="1" applyAlignment="1">
      <alignment horizontal="center" vertical="center" readingOrder="1"/>
    </xf>
    <xf numFmtId="169" fontId="7" fillId="0" borderId="1" xfId="1" applyNumberFormat="1" applyFont="1" applyBorder="1" applyAlignment="1">
      <alignment horizontal="center" vertical="center" wrapText="1" readingOrder="1"/>
    </xf>
    <xf numFmtId="168" fontId="11" fillId="0" borderId="1" xfId="0" applyNumberFormat="1" applyFont="1" applyBorder="1" applyAlignment="1">
      <alignment horizontal="center" vertical="center" readingOrder="1"/>
    </xf>
    <xf numFmtId="170" fontId="6" fillId="4" borderId="1" xfId="1" applyNumberFormat="1" applyFont="1" applyFill="1" applyBorder="1" applyAlignment="1">
      <alignment horizontal="center" vertical="center" wrapText="1" readingOrder="1"/>
    </xf>
    <xf numFmtId="170" fontId="8" fillId="3" borderId="1" xfId="1" applyNumberFormat="1" applyFont="1" applyFill="1" applyBorder="1" applyAlignment="1">
      <alignment horizontal="center" vertical="center" wrapText="1" readingOrder="1"/>
    </xf>
    <xf numFmtId="169" fontId="8" fillId="0" borderId="1" xfId="1" applyNumberFormat="1" applyFont="1" applyBorder="1" applyAlignment="1">
      <alignment horizontal="center" vertical="center" wrapText="1" readingOrder="1"/>
    </xf>
    <xf numFmtId="168" fontId="12" fillId="0" borderId="1" xfId="0" applyNumberFormat="1" applyFont="1" applyBorder="1" applyAlignment="1">
      <alignment horizontal="center" vertical="center" readingOrder="1"/>
    </xf>
    <xf numFmtId="0" fontId="4" fillId="0" borderId="0" xfId="1" applyFont="1" applyBorder="1" applyAlignment="1">
      <alignment horizontal="center" vertical="center" wrapText="1" shrinkToFit="1" readingOrder="1"/>
    </xf>
    <xf numFmtId="0" fontId="9" fillId="0" borderId="2" xfId="0" applyFont="1" applyBorder="1" applyAlignment="1">
      <alignment horizontal="right"/>
    </xf>
    <xf numFmtId="169" fontId="14" fillId="0" borderId="1" xfId="1" applyNumberFormat="1" applyFont="1" applyBorder="1" applyAlignment="1">
      <alignment horizontal="center" vertical="center" wrapText="1" readingOrder="1"/>
    </xf>
    <xf numFmtId="168" fontId="15" fillId="0" borderId="1" xfId="0" applyNumberFormat="1" applyFont="1" applyBorder="1" applyAlignment="1">
      <alignment horizontal="center" vertical="center" readingOrder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1"/>
  <sheetViews>
    <sheetView showGridLines="0" tabSelected="1" view="pageBreakPreview" zoomScale="77" zoomScaleNormal="77" zoomScaleSheetLayoutView="77" workbookViewId="0">
      <selection activeCell="T51" sqref="T51"/>
    </sheetView>
  </sheetViews>
  <sheetFormatPr defaultColWidth="9.140625" defaultRowHeight="15" x14ac:dyDescent="0.25"/>
  <cols>
    <col min="1" max="1" width="38" style="3" customWidth="1"/>
    <col min="2" max="2" width="29.28515625" style="3" customWidth="1"/>
    <col min="3" max="3" width="17.7109375" style="3" customWidth="1"/>
    <col min="4" max="4" width="14.42578125" style="3" hidden="1" customWidth="1"/>
    <col min="5" max="5" width="14.5703125" style="3" hidden="1" customWidth="1"/>
    <col min="6" max="6" width="15" style="3" hidden="1" customWidth="1"/>
    <col min="7" max="7" width="16.7109375" style="3" hidden="1" customWidth="1"/>
    <col min="8" max="8" width="4" style="3" hidden="1" customWidth="1"/>
    <col min="9" max="9" width="18.42578125" style="3" hidden="1" customWidth="1"/>
    <col min="10" max="10" width="16.5703125" style="3" hidden="1" customWidth="1"/>
    <col min="11" max="11" width="14.42578125" style="3" hidden="1" customWidth="1"/>
    <col min="12" max="12" width="14.140625" style="3" hidden="1" customWidth="1"/>
    <col min="13" max="13" width="13.5703125" style="3" hidden="1" customWidth="1"/>
    <col min="14" max="14" width="16" style="3" hidden="1" customWidth="1"/>
    <col min="15" max="15" width="15.85546875" style="3" hidden="1" customWidth="1"/>
    <col min="16" max="16" width="12.7109375" style="3" hidden="1" customWidth="1"/>
    <col min="17" max="17" width="12.42578125" style="3" hidden="1" customWidth="1"/>
    <col min="18" max="19" width="18.140625" style="3" customWidth="1"/>
    <col min="20" max="20" width="14.85546875" style="3" customWidth="1"/>
    <col min="21" max="21" width="14.140625" style="3" customWidth="1"/>
    <col min="22" max="22" width="10.5703125" style="3" customWidth="1"/>
    <col min="23" max="64" width="9.140625" style="3" customWidth="1"/>
  </cols>
  <sheetData>
    <row r="1" spans="1:22" ht="17.45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19"/>
    </row>
    <row r="2" spans="1:22" ht="36" customHeight="1" x14ac:dyDescent="0.25">
      <c r="A2" s="34" t="s">
        <v>111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19"/>
    </row>
    <row r="3" spans="1:22" ht="14.4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5.75" customHeight="1" x14ac:dyDescent="0.25">
      <c r="T4" s="35" t="s">
        <v>1</v>
      </c>
      <c r="U4" s="35"/>
    </row>
    <row r="5" spans="1:22" ht="74.25" customHeight="1" x14ac:dyDescent="0.25">
      <c r="A5" s="5" t="s">
        <v>2</v>
      </c>
      <c r="B5" s="5" t="s">
        <v>3</v>
      </c>
      <c r="C5" s="6" t="s">
        <v>110</v>
      </c>
      <c r="D5" s="6" t="s">
        <v>4</v>
      </c>
      <c r="E5" s="6" t="s">
        <v>5</v>
      </c>
      <c r="F5" s="6" t="s">
        <v>6</v>
      </c>
      <c r="G5" s="6" t="s">
        <v>7</v>
      </c>
      <c r="H5" s="5" t="s">
        <v>8</v>
      </c>
      <c r="I5" s="5" t="s">
        <v>3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5" t="s">
        <v>15</v>
      </c>
      <c r="Q5" s="5" t="s">
        <v>16</v>
      </c>
      <c r="R5" s="6" t="s">
        <v>112</v>
      </c>
      <c r="S5" s="5" t="s">
        <v>113</v>
      </c>
      <c r="T5" s="5" t="s">
        <v>17</v>
      </c>
      <c r="U5" s="6" t="s">
        <v>114</v>
      </c>
      <c r="V5" s="20"/>
    </row>
    <row r="6" spans="1:22" s="1" customFormat="1" ht="20.25" customHeight="1" x14ac:dyDescent="0.2">
      <c r="A6" s="7" t="s">
        <v>18</v>
      </c>
      <c r="B6" s="8" t="s">
        <v>19</v>
      </c>
      <c r="C6" s="9">
        <f t="shared" ref="C6:S6" si="0">C7+C42</f>
        <v>3622962229.3999996</v>
      </c>
      <c r="D6" s="9">
        <f t="shared" si="0"/>
        <v>0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  <c r="I6" s="9">
        <f t="shared" si="0"/>
        <v>0</v>
      </c>
      <c r="J6" s="9">
        <f t="shared" si="0"/>
        <v>0</v>
      </c>
      <c r="K6" s="9">
        <f t="shared" si="0"/>
        <v>0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9">
        <f t="shared" si="0"/>
        <v>0</v>
      </c>
      <c r="Q6" s="9">
        <f t="shared" si="0"/>
        <v>0</v>
      </c>
      <c r="R6" s="9">
        <f t="shared" si="0"/>
        <v>871174654.39999998</v>
      </c>
      <c r="S6" s="9">
        <f t="shared" si="0"/>
        <v>699056795</v>
      </c>
      <c r="T6" s="21">
        <f>S6/C6*100</f>
        <v>19.295172037048015</v>
      </c>
      <c r="U6" s="22">
        <f>S6/R6*100</f>
        <v>80.24301343815587</v>
      </c>
      <c r="V6" s="23"/>
    </row>
    <row r="7" spans="1:22" s="2" customFormat="1" ht="36" customHeight="1" x14ac:dyDescent="0.2">
      <c r="A7" s="7" t="s">
        <v>20</v>
      </c>
      <c r="B7" s="8" t="s">
        <v>21</v>
      </c>
      <c r="C7" s="9">
        <f t="shared" ref="C7:R7" si="1">C8+C9+C10+C15+C19+C22+C27+C28+C31+C35</f>
        <v>738409530</v>
      </c>
      <c r="D7" s="9">
        <f t="shared" si="1"/>
        <v>0</v>
      </c>
      <c r="E7" s="9">
        <f t="shared" si="1"/>
        <v>0</v>
      </c>
      <c r="F7" s="9">
        <f t="shared" si="1"/>
        <v>0</v>
      </c>
      <c r="G7" s="9">
        <f t="shared" si="1"/>
        <v>0</v>
      </c>
      <c r="H7" s="9">
        <f t="shared" si="1"/>
        <v>0</v>
      </c>
      <c r="I7" s="9">
        <f t="shared" si="1"/>
        <v>0</v>
      </c>
      <c r="J7" s="9">
        <f t="shared" si="1"/>
        <v>0</v>
      </c>
      <c r="K7" s="9">
        <f t="shared" si="1"/>
        <v>0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  <c r="P7" s="9">
        <f t="shared" si="1"/>
        <v>0</v>
      </c>
      <c r="Q7" s="9">
        <f t="shared" si="1"/>
        <v>0</v>
      </c>
      <c r="R7" s="9">
        <f t="shared" si="1"/>
        <v>176514881</v>
      </c>
      <c r="S7" s="9">
        <f>S8+S9+S10+S15+S19+S22+S27+S28+S31+S35+S41</f>
        <v>178755053</v>
      </c>
      <c r="T7" s="21">
        <f>S7/C7*100</f>
        <v>24.208118359469168</v>
      </c>
      <c r="U7" s="22">
        <f>S7/R7*100</f>
        <v>101.26911226255196</v>
      </c>
      <c r="V7" s="24"/>
    </row>
    <row r="8" spans="1:22" ht="25.5" customHeight="1" x14ac:dyDescent="0.25">
      <c r="A8" s="10" t="s">
        <v>22</v>
      </c>
      <c r="B8" s="5" t="s">
        <v>23</v>
      </c>
      <c r="C8" s="11">
        <v>596334830</v>
      </c>
      <c r="D8" s="11"/>
      <c r="E8" s="11"/>
      <c r="F8" s="5"/>
      <c r="G8" s="5"/>
      <c r="H8" s="5"/>
      <c r="I8" s="5"/>
      <c r="J8" s="11"/>
      <c r="K8" s="5"/>
      <c r="L8" s="11"/>
      <c r="M8" s="5"/>
      <c r="N8" s="5"/>
      <c r="O8" s="5"/>
      <c r="P8" s="5"/>
      <c r="Q8" s="5"/>
      <c r="R8" s="25">
        <v>145519765</v>
      </c>
      <c r="S8" s="11">
        <v>145291848.25</v>
      </c>
      <c r="T8" s="26">
        <f t="shared" ref="T8:T15" si="2">S8/C8*100</f>
        <v>24.36413922862765</v>
      </c>
      <c r="U8" s="27">
        <f t="shared" ref="U8:U15" si="3">S8/R8*100</f>
        <v>99.843377461474049</v>
      </c>
      <c r="V8" s="24"/>
    </row>
    <row r="9" spans="1:22" ht="49.5" customHeight="1" x14ac:dyDescent="0.25">
      <c r="A9" s="10" t="s">
        <v>24</v>
      </c>
      <c r="B9" s="5" t="s">
        <v>25</v>
      </c>
      <c r="C9" s="11">
        <v>9709700</v>
      </c>
      <c r="D9" s="11"/>
      <c r="E9" s="11"/>
      <c r="F9" s="5"/>
      <c r="G9" s="5"/>
      <c r="H9" s="5"/>
      <c r="I9" s="5"/>
      <c r="J9" s="11"/>
      <c r="K9" s="5"/>
      <c r="L9" s="11"/>
      <c r="M9" s="5"/>
      <c r="N9" s="5"/>
      <c r="O9" s="5"/>
      <c r="P9" s="5"/>
      <c r="Q9" s="5"/>
      <c r="R9" s="25">
        <v>2427425</v>
      </c>
      <c r="S9" s="11">
        <v>2068423.57</v>
      </c>
      <c r="T9" s="26">
        <f t="shared" si="2"/>
        <v>21.302651678218691</v>
      </c>
      <c r="U9" s="27">
        <f t="shared" si="3"/>
        <v>85.210606712874764</v>
      </c>
      <c r="V9" s="24"/>
    </row>
    <row r="10" spans="1:22" ht="20.25" customHeight="1" x14ac:dyDescent="0.25">
      <c r="A10" s="10" t="s">
        <v>26</v>
      </c>
      <c r="B10" s="5" t="s">
        <v>27</v>
      </c>
      <c r="C10" s="11">
        <f t="shared" ref="C10:S10" si="4">C11+C12+C13+C14</f>
        <v>61851300</v>
      </c>
      <c r="D10" s="11">
        <f t="shared" si="4"/>
        <v>0</v>
      </c>
      <c r="E10" s="11">
        <f t="shared" si="4"/>
        <v>0</v>
      </c>
      <c r="F10" s="11">
        <f t="shared" si="4"/>
        <v>0</v>
      </c>
      <c r="G10" s="11">
        <f t="shared" si="4"/>
        <v>0</v>
      </c>
      <c r="H10" s="11">
        <f t="shared" si="4"/>
        <v>0</v>
      </c>
      <c r="I10" s="11">
        <f t="shared" si="4"/>
        <v>0</v>
      </c>
      <c r="J10" s="11">
        <f t="shared" si="4"/>
        <v>0</v>
      </c>
      <c r="K10" s="11">
        <f t="shared" si="4"/>
        <v>0</v>
      </c>
      <c r="L10" s="11">
        <f t="shared" si="4"/>
        <v>0</v>
      </c>
      <c r="M10" s="11">
        <f t="shared" si="4"/>
        <v>0</v>
      </c>
      <c r="N10" s="11">
        <f t="shared" si="4"/>
        <v>0</v>
      </c>
      <c r="O10" s="11">
        <f t="shared" si="4"/>
        <v>0</v>
      </c>
      <c r="P10" s="11">
        <f t="shared" si="4"/>
        <v>0</v>
      </c>
      <c r="Q10" s="11">
        <f t="shared" si="4"/>
        <v>0</v>
      </c>
      <c r="R10" s="25">
        <f t="shared" si="4"/>
        <v>12908008</v>
      </c>
      <c r="S10" s="11">
        <f t="shared" si="4"/>
        <v>13583021.65</v>
      </c>
      <c r="T10" s="26">
        <f t="shared" si="2"/>
        <v>21.960769862557459</v>
      </c>
      <c r="U10" s="27">
        <f t="shared" si="3"/>
        <v>105.22941766072658</v>
      </c>
      <c r="V10" s="24"/>
    </row>
    <row r="11" spans="1:22" ht="45.75" customHeight="1" x14ac:dyDescent="0.25">
      <c r="A11" s="12" t="s">
        <v>28</v>
      </c>
      <c r="B11" s="13" t="s">
        <v>29</v>
      </c>
      <c r="C11" s="14">
        <v>58291000</v>
      </c>
      <c r="D11" s="13"/>
      <c r="E11" s="13"/>
      <c r="F11" s="13"/>
      <c r="G11" s="13"/>
      <c r="H11" s="13"/>
      <c r="I11" s="13"/>
      <c r="J11" s="14"/>
      <c r="K11" s="13"/>
      <c r="L11" s="14"/>
      <c r="M11" s="13"/>
      <c r="N11" s="13"/>
      <c r="O11" s="13"/>
      <c r="P11" s="13"/>
      <c r="Q11" s="13"/>
      <c r="R11" s="15">
        <v>11465525</v>
      </c>
      <c r="S11" s="14">
        <v>7970873.1900000004</v>
      </c>
      <c r="T11" s="28">
        <f t="shared" si="2"/>
        <v>13.674277658643701</v>
      </c>
      <c r="U11" s="29">
        <f t="shared" si="3"/>
        <v>69.520350703522084</v>
      </c>
      <c r="V11" s="24"/>
    </row>
    <row r="12" spans="1:22" ht="29.25" customHeight="1" x14ac:dyDescent="0.25">
      <c r="A12" s="12" t="s">
        <v>30</v>
      </c>
      <c r="B12" s="13" t="s">
        <v>31</v>
      </c>
      <c r="C12" s="14">
        <v>0</v>
      </c>
      <c r="D12" s="13"/>
      <c r="E12" s="13"/>
      <c r="F12" s="13"/>
      <c r="G12" s="13"/>
      <c r="H12" s="13"/>
      <c r="I12" s="13"/>
      <c r="J12" s="14"/>
      <c r="K12" s="13"/>
      <c r="L12" s="14"/>
      <c r="M12" s="13"/>
      <c r="N12" s="13"/>
      <c r="O12" s="13"/>
      <c r="P12" s="13"/>
      <c r="Q12" s="13"/>
      <c r="R12" s="15">
        <v>0</v>
      </c>
      <c r="S12" s="14">
        <v>3865132.43</v>
      </c>
      <c r="T12" s="28">
        <v>0</v>
      </c>
      <c r="U12" s="29">
        <v>0</v>
      </c>
      <c r="V12" s="24"/>
    </row>
    <row r="13" spans="1:22" ht="16.5" customHeight="1" x14ac:dyDescent="0.25">
      <c r="A13" s="12" t="s">
        <v>32</v>
      </c>
      <c r="B13" s="13" t="s">
        <v>33</v>
      </c>
      <c r="C13" s="14">
        <v>0</v>
      </c>
      <c r="D13" s="13"/>
      <c r="E13" s="14"/>
      <c r="F13" s="13"/>
      <c r="G13" s="13"/>
      <c r="H13" s="13"/>
      <c r="I13" s="13"/>
      <c r="J13" s="14"/>
      <c r="K13" s="13"/>
      <c r="L13" s="14"/>
      <c r="M13" s="13"/>
      <c r="N13" s="13"/>
      <c r="O13" s="13"/>
      <c r="P13" s="13"/>
      <c r="Q13" s="13"/>
      <c r="R13" s="15">
        <v>0</v>
      </c>
      <c r="S13" s="14">
        <v>0</v>
      </c>
      <c r="T13" s="28">
        <v>0</v>
      </c>
      <c r="U13" s="29">
        <v>0</v>
      </c>
      <c r="V13" s="24"/>
    </row>
    <row r="14" spans="1:22" ht="48" customHeight="1" x14ac:dyDescent="0.25">
      <c r="A14" s="12" t="s">
        <v>34</v>
      </c>
      <c r="B14" s="13" t="s">
        <v>35</v>
      </c>
      <c r="C14" s="14">
        <v>3560300</v>
      </c>
      <c r="D14" s="13"/>
      <c r="E14" s="13"/>
      <c r="F14" s="13"/>
      <c r="G14" s="13"/>
      <c r="H14" s="13"/>
      <c r="I14" s="13"/>
      <c r="J14" s="14"/>
      <c r="K14" s="13"/>
      <c r="L14" s="14"/>
      <c r="M14" s="13"/>
      <c r="N14" s="13"/>
      <c r="O14" s="13"/>
      <c r="P14" s="13"/>
      <c r="Q14" s="13"/>
      <c r="R14" s="15">
        <v>1442483</v>
      </c>
      <c r="S14" s="14">
        <v>1747016.03</v>
      </c>
      <c r="T14" s="28">
        <f t="shared" si="2"/>
        <v>49.069348931269836</v>
      </c>
      <c r="U14" s="29">
        <f t="shared" si="3"/>
        <v>121.11172402031774</v>
      </c>
      <c r="V14" s="24"/>
    </row>
    <row r="15" spans="1:22" ht="24.75" customHeight="1" x14ac:dyDescent="0.25">
      <c r="A15" s="10" t="s">
        <v>36</v>
      </c>
      <c r="B15" s="5" t="s">
        <v>37</v>
      </c>
      <c r="C15" s="11">
        <f t="shared" ref="C15:S15" si="5">C16+C18+C17</f>
        <v>5708000</v>
      </c>
      <c r="D15" s="11">
        <f t="shared" si="5"/>
        <v>0</v>
      </c>
      <c r="E15" s="11">
        <f t="shared" si="5"/>
        <v>0</v>
      </c>
      <c r="F15" s="11">
        <f t="shared" si="5"/>
        <v>0</v>
      </c>
      <c r="G15" s="11">
        <f t="shared" si="5"/>
        <v>0</v>
      </c>
      <c r="H15" s="11">
        <f t="shared" si="5"/>
        <v>0</v>
      </c>
      <c r="I15" s="11">
        <f t="shared" si="5"/>
        <v>0</v>
      </c>
      <c r="J15" s="11">
        <f t="shared" si="5"/>
        <v>0</v>
      </c>
      <c r="K15" s="11">
        <f t="shared" si="5"/>
        <v>0</v>
      </c>
      <c r="L15" s="11">
        <f t="shared" si="5"/>
        <v>0</v>
      </c>
      <c r="M15" s="11">
        <f t="shared" si="5"/>
        <v>0</v>
      </c>
      <c r="N15" s="11">
        <f t="shared" si="5"/>
        <v>0</v>
      </c>
      <c r="O15" s="11">
        <f t="shared" si="5"/>
        <v>0</v>
      </c>
      <c r="P15" s="11">
        <f t="shared" si="5"/>
        <v>0</v>
      </c>
      <c r="Q15" s="11">
        <f t="shared" si="5"/>
        <v>0</v>
      </c>
      <c r="R15" s="25">
        <v>611604</v>
      </c>
      <c r="S15" s="11">
        <f t="shared" si="5"/>
        <v>860661.03</v>
      </c>
      <c r="T15" s="11">
        <f t="shared" si="2"/>
        <v>15.078153994393833</v>
      </c>
      <c r="U15" s="11">
        <f t="shared" si="3"/>
        <v>140.7219426295446</v>
      </c>
      <c r="V15" s="24"/>
    </row>
    <row r="16" spans="1:22" ht="18.75" customHeight="1" x14ac:dyDescent="0.25">
      <c r="A16" s="12" t="s">
        <v>38</v>
      </c>
      <c r="B16" s="13" t="s">
        <v>39</v>
      </c>
      <c r="C16" s="14">
        <v>0</v>
      </c>
      <c r="D16" s="14"/>
      <c r="E16" s="14"/>
      <c r="F16" s="13"/>
      <c r="G16" s="13"/>
      <c r="H16" s="13"/>
      <c r="I16" s="13"/>
      <c r="J16" s="14"/>
      <c r="K16" s="13"/>
      <c r="L16" s="14"/>
      <c r="M16" s="13"/>
      <c r="N16" s="13"/>
      <c r="O16" s="13"/>
      <c r="P16" s="13"/>
      <c r="Q16" s="13"/>
      <c r="R16" s="15">
        <v>0</v>
      </c>
      <c r="S16" s="14">
        <v>0</v>
      </c>
      <c r="T16" s="28">
        <v>0</v>
      </c>
      <c r="U16" s="29">
        <v>0</v>
      </c>
      <c r="V16" s="24"/>
    </row>
    <row r="17" spans="1:22" ht="18.75" customHeight="1" x14ac:dyDescent="0.25">
      <c r="A17" s="12" t="s">
        <v>40</v>
      </c>
      <c r="B17" s="13" t="s">
        <v>41</v>
      </c>
      <c r="C17" s="14">
        <v>5708000</v>
      </c>
      <c r="D17" s="14"/>
      <c r="E17" s="14"/>
      <c r="F17" s="13"/>
      <c r="G17" s="13"/>
      <c r="H17" s="13"/>
      <c r="I17" s="13"/>
      <c r="J17" s="14"/>
      <c r="K17" s="13"/>
      <c r="L17" s="14"/>
      <c r="M17" s="13"/>
      <c r="N17" s="13"/>
      <c r="O17" s="13"/>
      <c r="P17" s="13"/>
      <c r="Q17" s="13"/>
      <c r="R17" s="15">
        <v>611604</v>
      </c>
      <c r="S17" s="14">
        <v>860661.03</v>
      </c>
      <c r="T17" s="28">
        <f>S17/C17*100</f>
        <v>15.078153994393833</v>
      </c>
      <c r="U17" s="29">
        <f>S17/R17*100</f>
        <v>140.7219426295446</v>
      </c>
      <c r="V17" s="24"/>
    </row>
    <row r="18" spans="1:22" ht="20.25" customHeight="1" x14ac:dyDescent="0.25">
      <c r="A18" s="12" t="s">
        <v>42</v>
      </c>
      <c r="B18" s="13" t="s">
        <v>43</v>
      </c>
      <c r="C18" s="14">
        <v>0</v>
      </c>
      <c r="D18" s="14"/>
      <c r="E18" s="14"/>
      <c r="F18" s="13"/>
      <c r="G18" s="13"/>
      <c r="H18" s="13"/>
      <c r="I18" s="13"/>
      <c r="J18" s="14"/>
      <c r="K18" s="13"/>
      <c r="L18" s="14"/>
      <c r="M18" s="13"/>
      <c r="N18" s="13"/>
      <c r="O18" s="13"/>
      <c r="P18" s="13"/>
      <c r="Q18" s="13"/>
      <c r="R18" s="15">
        <v>0</v>
      </c>
      <c r="S18" s="14">
        <v>0</v>
      </c>
      <c r="T18" s="28">
        <v>0</v>
      </c>
      <c r="U18" s="29">
        <v>0</v>
      </c>
      <c r="V18" s="24"/>
    </row>
    <row r="19" spans="1:22" ht="22.5" customHeight="1" x14ac:dyDescent="0.25">
      <c r="A19" s="10" t="s">
        <v>44</v>
      </c>
      <c r="B19" s="5" t="s">
        <v>45</v>
      </c>
      <c r="C19" s="11">
        <f t="shared" ref="C19:S19" si="6">C20+C21</f>
        <v>3414400</v>
      </c>
      <c r="D19" s="11">
        <f t="shared" si="6"/>
        <v>0</v>
      </c>
      <c r="E19" s="11">
        <f t="shared" si="6"/>
        <v>0</v>
      </c>
      <c r="F19" s="11">
        <f t="shared" si="6"/>
        <v>0</v>
      </c>
      <c r="G19" s="11">
        <f t="shared" si="6"/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si="6"/>
        <v>0</v>
      </c>
      <c r="O19" s="11">
        <f t="shared" si="6"/>
        <v>0</v>
      </c>
      <c r="P19" s="11">
        <f t="shared" si="6"/>
        <v>0</v>
      </c>
      <c r="Q19" s="11">
        <f t="shared" si="6"/>
        <v>0</v>
      </c>
      <c r="R19" s="25">
        <f t="shared" si="6"/>
        <v>938554</v>
      </c>
      <c r="S19" s="11">
        <f t="shared" si="6"/>
        <v>771058</v>
      </c>
      <c r="T19" s="26">
        <f>S19/C19*100</f>
        <v>22.582532802249297</v>
      </c>
      <c r="U19" s="27">
        <f>S19/R19*100</f>
        <v>82.153823860960586</v>
      </c>
      <c r="V19" s="24"/>
    </row>
    <row r="20" spans="1:22" ht="50.25" customHeight="1" x14ac:dyDescent="0.25">
      <c r="A20" s="12" t="s">
        <v>46</v>
      </c>
      <c r="B20" s="13" t="s">
        <v>47</v>
      </c>
      <c r="C20" s="14">
        <v>3272000</v>
      </c>
      <c r="D20" s="13"/>
      <c r="E20" s="13"/>
      <c r="F20" s="13"/>
      <c r="G20" s="13"/>
      <c r="H20" s="13"/>
      <c r="I20" s="13"/>
      <c r="J20" s="14"/>
      <c r="K20" s="13"/>
      <c r="L20" s="14"/>
      <c r="M20" s="13"/>
      <c r="N20" s="13"/>
      <c r="O20" s="13"/>
      <c r="P20" s="13"/>
      <c r="Q20" s="13"/>
      <c r="R20" s="15">
        <v>898554</v>
      </c>
      <c r="S20" s="14">
        <v>734258</v>
      </c>
      <c r="T20" s="28">
        <f>S20/C20*100</f>
        <v>22.440647921760391</v>
      </c>
      <c r="U20" s="29">
        <f>S20/R20*100</f>
        <v>81.71551181119888</v>
      </c>
      <c r="V20" s="24"/>
    </row>
    <row r="21" spans="1:22" ht="63" customHeight="1" x14ac:dyDescent="0.25">
      <c r="A21" s="12" t="s">
        <v>48</v>
      </c>
      <c r="B21" s="13" t="s">
        <v>49</v>
      </c>
      <c r="C21" s="14">
        <v>142400</v>
      </c>
      <c r="D21" s="13"/>
      <c r="E21" s="13"/>
      <c r="F21" s="13"/>
      <c r="G21" s="13"/>
      <c r="H21" s="13"/>
      <c r="I21" s="13"/>
      <c r="J21" s="14"/>
      <c r="K21" s="13"/>
      <c r="L21" s="14"/>
      <c r="M21" s="13"/>
      <c r="N21" s="13"/>
      <c r="O21" s="13"/>
      <c r="P21" s="13"/>
      <c r="Q21" s="13"/>
      <c r="R21" s="15">
        <v>40000</v>
      </c>
      <c r="S21" s="14">
        <v>36800</v>
      </c>
      <c r="T21" s="28">
        <f>S21/C21*100</f>
        <v>25.842696629213485</v>
      </c>
      <c r="U21" s="29">
        <f>S21/R21*100</f>
        <v>92</v>
      </c>
      <c r="V21" s="24"/>
    </row>
    <row r="22" spans="1:22" ht="46.5" customHeight="1" x14ac:dyDescent="0.25">
      <c r="A22" s="10" t="s">
        <v>50</v>
      </c>
      <c r="B22" s="5" t="s">
        <v>51</v>
      </c>
      <c r="C22" s="11">
        <f t="shared" ref="C22:U22" si="7">C23+C24+C25+C26</f>
        <v>16728600</v>
      </c>
      <c r="D22" s="11">
        <f t="shared" si="7"/>
        <v>0</v>
      </c>
      <c r="E22" s="11">
        <f t="shared" si="7"/>
        <v>0</v>
      </c>
      <c r="F22" s="11">
        <f t="shared" si="7"/>
        <v>0</v>
      </c>
      <c r="G22" s="11">
        <f t="shared" si="7"/>
        <v>0</v>
      </c>
      <c r="H22" s="11">
        <f t="shared" si="7"/>
        <v>0</v>
      </c>
      <c r="I22" s="11">
        <f t="shared" si="7"/>
        <v>0</v>
      </c>
      <c r="J22" s="11">
        <f t="shared" si="7"/>
        <v>0</v>
      </c>
      <c r="K22" s="11">
        <f t="shared" si="7"/>
        <v>0</v>
      </c>
      <c r="L22" s="11">
        <f t="shared" si="7"/>
        <v>0</v>
      </c>
      <c r="M22" s="11">
        <f t="shared" si="7"/>
        <v>0</v>
      </c>
      <c r="N22" s="11">
        <f t="shared" si="7"/>
        <v>0</v>
      </c>
      <c r="O22" s="11">
        <f t="shared" si="7"/>
        <v>0</v>
      </c>
      <c r="P22" s="11">
        <f t="shared" si="7"/>
        <v>0</v>
      </c>
      <c r="Q22" s="11">
        <f t="shared" si="7"/>
        <v>0</v>
      </c>
      <c r="R22" s="25">
        <f t="shared" si="7"/>
        <v>3741450</v>
      </c>
      <c r="S22" s="11">
        <f t="shared" si="7"/>
        <v>4489637.7300000004</v>
      </c>
      <c r="T22" s="11">
        <f t="shared" si="7"/>
        <v>79.543141201851654</v>
      </c>
      <c r="U22" s="11">
        <f t="shared" si="7"/>
        <v>325.24359097813641</v>
      </c>
      <c r="V22" s="24"/>
    </row>
    <row r="23" spans="1:22" ht="51.75" customHeight="1" x14ac:dyDescent="0.25">
      <c r="A23" s="12" t="s">
        <v>52</v>
      </c>
      <c r="B23" s="13" t="s">
        <v>53</v>
      </c>
      <c r="C23" s="14">
        <v>200000</v>
      </c>
      <c r="D23" s="13"/>
      <c r="E23" s="13"/>
      <c r="F23" s="13"/>
      <c r="G23" s="13"/>
      <c r="H23" s="13"/>
      <c r="I23" s="13"/>
      <c r="J23" s="14"/>
      <c r="K23" s="13"/>
      <c r="L23" s="14"/>
      <c r="M23" s="13"/>
      <c r="N23" s="13"/>
      <c r="O23" s="13"/>
      <c r="P23" s="13"/>
      <c r="Q23" s="13"/>
      <c r="R23" s="15">
        <v>49800</v>
      </c>
      <c r="S23" s="14">
        <v>70849.37</v>
      </c>
      <c r="T23" s="28">
        <f t="shared" ref="T23:T29" si="8">S23/C23*100</f>
        <v>35.424684999999997</v>
      </c>
      <c r="U23" s="29">
        <f>S23/R23*100</f>
        <v>142.26781124497992</v>
      </c>
      <c r="V23" s="24"/>
    </row>
    <row r="24" spans="1:22" ht="135.6" customHeight="1" x14ac:dyDescent="0.25">
      <c r="A24" s="12" t="s">
        <v>54</v>
      </c>
      <c r="B24" s="13" t="s">
        <v>55</v>
      </c>
      <c r="C24" s="14">
        <v>13328600</v>
      </c>
      <c r="D24" s="14"/>
      <c r="E24" s="14"/>
      <c r="F24" s="13"/>
      <c r="G24" s="13"/>
      <c r="H24" s="13"/>
      <c r="I24" s="13"/>
      <c r="J24" s="14"/>
      <c r="K24" s="13"/>
      <c r="L24" s="14"/>
      <c r="M24" s="13"/>
      <c r="N24" s="13"/>
      <c r="O24" s="13"/>
      <c r="P24" s="13"/>
      <c r="Q24" s="13"/>
      <c r="R24" s="15">
        <v>3166650</v>
      </c>
      <c r="S24" s="14">
        <v>4145439.34</v>
      </c>
      <c r="T24" s="28">
        <f t="shared" si="8"/>
        <v>31.101836201851658</v>
      </c>
      <c r="U24" s="29">
        <f>S24/R24*100</f>
        <v>130.90929973315647</v>
      </c>
      <c r="V24" s="24"/>
    </row>
    <row r="25" spans="1:22" ht="51" customHeight="1" x14ac:dyDescent="0.25">
      <c r="A25" s="12" t="s">
        <v>56</v>
      </c>
      <c r="B25" s="13" t="s">
        <v>57</v>
      </c>
      <c r="C25" s="14">
        <v>1100000</v>
      </c>
      <c r="D25" s="13"/>
      <c r="E25" s="13"/>
      <c r="F25" s="13"/>
      <c r="G25" s="13"/>
      <c r="H25" s="13"/>
      <c r="I25" s="13"/>
      <c r="J25" s="14"/>
      <c r="K25" s="13"/>
      <c r="L25" s="14"/>
      <c r="M25" s="13"/>
      <c r="N25" s="13"/>
      <c r="O25" s="13"/>
      <c r="P25" s="13"/>
      <c r="Q25" s="13"/>
      <c r="R25" s="15">
        <v>0</v>
      </c>
      <c r="S25" s="14">
        <v>0</v>
      </c>
      <c r="T25" s="28">
        <f t="shared" si="8"/>
        <v>0</v>
      </c>
      <c r="U25" s="29">
        <v>0</v>
      </c>
      <c r="V25" s="24"/>
    </row>
    <row r="26" spans="1:22" ht="146.1" customHeight="1" x14ac:dyDescent="0.25">
      <c r="A26" s="12" t="s">
        <v>58</v>
      </c>
      <c r="B26" s="13" t="s">
        <v>59</v>
      </c>
      <c r="C26" s="14">
        <v>2100000</v>
      </c>
      <c r="D26" s="13"/>
      <c r="E26" s="14"/>
      <c r="F26" s="13"/>
      <c r="G26" s="13"/>
      <c r="H26" s="13"/>
      <c r="I26" s="13"/>
      <c r="J26" s="14"/>
      <c r="K26" s="13"/>
      <c r="L26" s="14"/>
      <c r="M26" s="13"/>
      <c r="N26" s="13"/>
      <c r="O26" s="13"/>
      <c r="P26" s="13"/>
      <c r="Q26" s="13"/>
      <c r="R26" s="15">
        <v>525000</v>
      </c>
      <c r="S26" s="14">
        <v>273349.02</v>
      </c>
      <c r="T26" s="28">
        <f t="shared" si="8"/>
        <v>13.016620000000001</v>
      </c>
      <c r="U26" s="29">
        <f>S26/R26*100</f>
        <v>52.066480000000006</v>
      </c>
      <c r="V26" s="24"/>
    </row>
    <row r="27" spans="1:22" ht="33" customHeight="1" x14ac:dyDescent="0.25">
      <c r="A27" s="10" t="s">
        <v>60</v>
      </c>
      <c r="B27" s="5" t="s">
        <v>61</v>
      </c>
      <c r="C27" s="11">
        <v>6034700</v>
      </c>
      <c r="D27" s="5"/>
      <c r="E27" s="5"/>
      <c r="F27" s="5"/>
      <c r="G27" s="5"/>
      <c r="H27" s="5"/>
      <c r="I27" s="5"/>
      <c r="J27" s="11"/>
      <c r="K27" s="5"/>
      <c r="L27" s="11"/>
      <c r="M27" s="5"/>
      <c r="N27" s="5"/>
      <c r="O27" s="5"/>
      <c r="P27" s="5"/>
      <c r="Q27" s="5"/>
      <c r="R27" s="25">
        <v>1508700</v>
      </c>
      <c r="S27" s="11">
        <v>2569364.86</v>
      </c>
      <c r="T27" s="26">
        <f t="shared" si="8"/>
        <v>42.576513496942681</v>
      </c>
      <c r="U27" s="27">
        <f>S27/R27*100</f>
        <v>170.30323192152184</v>
      </c>
      <c r="V27" s="24"/>
    </row>
    <row r="28" spans="1:22" ht="53.25" customHeight="1" x14ac:dyDescent="0.25">
      <c r="A28" s="10" t="s">
        <v>62</v>
      </c>
      <c r="B28" s="5" t="s">
        <v>63</v>
      </c>
      <c r="C28" s="11">
        <f t="shared" ref="C28:S28" si="9">C29+C30</f>
        <v>7000000</v>
      </c>
      <c r="D28" s="11">
        <f t="shared" si="9"/>
        <v>0</v>
      </c>
      <c r="E28" s="11">
        <f t="shared" si="9"/>
        <v>0</v>
      </c>
      <c r="F28" s="11">
        <f t="shared" si="9"/>
        <v>0</v>
      </c>
      <c r="G28" s="11">
        <f t="shared" si="9"/>
        <v>0</v>
      </c>
      <c r="H28" s="11">
        <f t="shared" si="9"/>
        <v>0</v>
      </c>
      <c r="I28" s="11">
        <f t="shared" si="9"/>
        <v>0</v>
      </c>
      <c r="J28" s="11">
        <f t="shared" si="9"/>
        <v>0</v>
      </c>
      <c r="K28" s="11">
        <f t="shared" si="9"/>
        <v>0</v>
      </c>
      <c r="L28" s="11">
        <f t="shared" si="9"/>
        <v>0</v>
      </c>
      <c r="M28" s="11">
        <f t="shared" si="9"/>
        <v>0</v>
      </c>
      <c r="N28" s="11">
        <f t="shared" si="9"/>
        <v>0</v>
      </c>
      <c r="O28" s="11">
        <f t="shared" si="9"/>
        <v>0</v>
      </c>
      <c r="P28" s="11">
        <f t="shared" si="9"/>
        <v>0</v>
      </c>
      <c r="Q28" s="11">
        <f t="shared" si="9"/>
        <v>0</v>
      </c>
      <c r="R28" s="25">
        <f t="shared" si="9"/>
        <v>980000</v>
      </c>
      <c r="S28" s="11">
        <f t="shared" si="9"/>
        <v>791505.09000000008</v>
      </c>
      <c r="T28" s="26">
        <f t="shared" si="8"/>
        <v>11.307215571428571</v>
      </c>
      <c r="U28" s="27">
        <f>S28/R28*100</f>
        <v>80.765825510204095</v>
      </c>
      <c r="V28" s="24"/>
    </row>
    <row r="29" spans="1:22" ht="34.5" customHeight="1" x14ac:dyDescent="0.25">
      <c r="A29" s="12" t="s">
        <v>64</v>
      </c>
      <c r="B29" s="13" t="s">
        <v>65</v>
      </c>
      <c r="C29" s="14">
        <v>7000000</v>
      </c>
      <c r="D29" s="13"/>
      <c r="E29" s="14"/>
      <c r="F29" s="13"/>
      <c r="G29" s="13"/>
      <c r="H29" s="13"/>
      <c r="I29" s="13"/>
      <c r="J29" s="14"/>
      <c r="K29" s="13"/>
      <c r="L29" s="14"/>
      <c r="M29" s="13"/>
      <c r="N29" s="13"/>
      <c r="O29" s="13"/>
      <c r="P29" s="13"/>
      <c r="Q29" s="13"/>
      <c r="R29" s="15">
        <v>980000</v>
      </c>
      <c r="S29" s="14">
        <v>460277.53</v>
      </c>
      <c r="T29" s="28">
        <f t="shared" si="8"/>
        <v>6.5753932857142861</v>
      </c>
      <c r="U29" s="29">
        <f>S29/R29*100</f>
        <v>46.967094897959186</v>
      </c>
      <c r="V29" s="24"/>
    </row>
    <row r="30" spans="1:22" ht="39" customHeight="1" x14ac:dyDescent="0.25">
      <c r="A30" s="12" t="s">
        <v>66</v>
      </c>
      <c r="B30" s="13" t="s">
        <v>67</v>
      </c>
      <c r="C30" s="14">
        <v>0</v>
      </c>
      <c r="D30" s="13"/>
      <c r="E30" s="13"/>
      <c r="F30" s="13"/>
      <c r="G30" s="13"/>
      <c r="H30" s="13"/>
      <c r="I30" s="13"/>
      <c r="J30" s="14"/>
      <c r="K30" s="13"/>
      <c r="L30" s="14"/>
      <c r="M30" s="13"/>
      <c r="N30" s="13"/>
      <c r="O30" s="13"/>
      <c r="P30" s="13"/>
      <c r="Q30" s="13"/>
      <c r="R30" s="15">
        <v>0</v>
      </c>
      <c r="S30" s="14">
        <v>331227.56</v>
      </c>
      <c r="T30" s="28">
        <v>0</v>
      </c>
      <c r="U30" s="29">
        <v>0</v>
      </c>
      <c r="V30" s="24"/>
    </row>
    <row r="31" spans="1:22" ht="36" customHeight="1" x14ac:dyDescent="0.25">
      <c r="A31" s="10" t="s">
        <v>68</v>
      </c>
      <c r="B31" s="5" t="s">
        <v>69</v>
      </c>
      <c r="C31" s="11">
        <f t="shared" ref="C31:S31" si="10">SUM(C32:C34)</f>
        <v>26713300</v>
      </c>
      <c r="D31" s="11">
        <f t="shared" si="10"/>
        <v>0</v>
      </c>
      <c r="E31" s="11">
        <f t="shared" si="10"/>
        <v>0</v>
      </c>
      <c r="F31" s="11">
        <f t="shared" si="10"/>
        <v>0</v>
      </c>
      <c r="G31" s="11">
        <f t="shared" si="10"/>
        <v>0</v>
      </c>
      <c r="H31" s="11">
        <f t="shared" si="10"/>
        <v>0</v>
      </c>
      <c r="I31" s="11">
        <f t="shared" si="10"/>
        <v>0</v>
      </c>
      <c r="J31" s="11">
        <f t="shared" si="10"/>
        <v>0</v>
      </c>
      <c r="K31" s="11">
        <f t="shared" si="10"/>
        <v>0</v>
      </c>
      <c r="L31" s="11">
        <f t="shared" si="10"/>
        <v>0</v>
      </c>
      <c r="M31" s="11">
        <f t="shared" si="10"/>
        <v>0</v>
      </c>
      <c r="N31" s="11">
        <f t="shared" si="10"/>
        <v>0</v>
      </c>
      <c r="O31" s="11">
        <f t="shared" si="10"/>
        <v>0</v>
      </c>
      <c r="P31" s="11">
        <f t="shared" si="10"/>
        <v>0</v>
      </c>
      <c r="Q31" s="11">
        <f t="shared" si="10"/>
        <v>0</v>
      </c>
      <c r="R31" s="25">
        <f t="shared" si="10"/>
        <v>6527075</v>
      </c>
      <c r="S31" s="11">
        <f t="shared" si="10"/>
        <v>8071850.6600000001</v>
      </c>
      <c r="T31" s="26">
        <f>S31/C31*100</f>
        <v>30.216598698026825</v>
      </c>
      <c r="U31" s="27">
        <f>S31/R31*100</f>
        <v>123.66719640880486</v>
      </c>
      <c r="V31" s="24"/>
    </row>
    <row r="32" spans="1:22" ht="21.75" customHeight="1" x14ac:dyDescent="0.25">
      <c r="A32" s="12" t="s">
        <v>70</v>
      </c>
      <c r="B32" s="13" t="s">
        <v>71</v>
      </c>
      <c r="C32" s="14">
        <v>25725000</v>
      </c>
      <c r="D32" s="13"/>
      <c r="E32" s="13"/>
      <c r="F32" s="13"/>
      <c r="G32" s="13"/>
      <c r="H32" s="13"/>
      <c r="I32" s="13"/>
      <c r="J32" s="14"/>
      <c r="K32" s="13"/>
      <c r="L32" s="14"/>
      <c r="M32" s="13"/>
      <c r="N32" s="13"/>
      <c r="O32" s="13"/>
      <c r="P32" s="13"/>
      <c r="Q32" s="13"/>
      <c r="R32" s="15">
        <v>6431250</v>
      </c>
      <c r="S32" s="14">
        <v>7970669.9900000002</v>
      </c>
      <c r="T32" s="28">
        <f>S32/C32*100</f>
        <v>30.984139902818271</v>
      </c>
      <c r="U32" s="29">
        <f>S32/R32*100</f>
        <v>123.93655961127308</v>
      </c>
      <c r="V32" s="24"/>
    </row>
    <row r="33" spans="1:22" ht="126" customHeight="1" x14ac:dyDescent="0.25">
      <c r="A33" s="12" t="s">
        <v>72</v>
      </c>
      <c r="B33" s="13" t="s">
        <v>73</v>
      </c>
      <c r="C33" s="15">
        <v>500000</v>
      </c>
      <c r="D33" s="13"/>
      <c r="E33" s="13"/>
      <c r="F33" s="13"/>
      <c r="G33" s="13"/>
      <c r="H33" s="13"/>
      <c r="I33" s="13"/>
      <c r="J33" s="14"/>
      <c r="K33" s="13"/>
      <c r="L33" s="14"/>
      <c r="M33" s="13"/>
      <c r="N33" s="13"/>
      <c r="O33" s="13"/>
      <c r="P33" s="13"/>
      <c r="Q33" s="13"/>
      <c r="R33" s="15">
        <v>0</v>
      </c>
      <c r="S33" s="14">
        <v>-15816.85</v>
      </c>
      <c r="T33" s="28">
        <f>S33/C33*100</f>
        <v>-3.16337</v>
      </c>
      <c r="U33" s="29">
        <v>0</v>
      </c>
      <c r="V33" s="24"/>
    </row>
    <row r="34" spans="1:22" ht="62.25" customHeight="1" x14ac:dyDescent="0.25">
      <c r="A34" s="12" t="s">
        <v>74</v>
      </c>
      <c r="B34" s="13" t="s">
        <v>75</v>
      </c>
      <c r="C34" s="14">
        <v>488300</v>
      </c>
      <c r="D34" s="14"/>
      <c r="E34" s="13"/>
      <c r="F34" s="13"/>
      <c r="G34" s="13"/>
      <c r="H34" s="13"/>
      <c r="I34" s="13"/>
      <c r="J34" s="14"/>
      <c r="K34" s="13"/>
      <c r="L34" s="14"/>
      <c r="M34" s="13"/>
      <c r="N34" s="13"/>
      <c r="O34" s="13"/>
      <c r="P34" s="13"/>
      <c r="Q34" s="13"/>
      <c r="R34" s="15">
        <v>95825</v>
      </c>
      <c r="S34" s="14">
        <v>116997.52</v>
      </c>
      <c r="T34" s="28">
        <f>S34/C34*100</f>
        <v>23.960172025394225</v>
      </c>
      <c r="U34" s="29">
        <f>S34/R34*100</f>
        <v>122.09498565092618</v>
      </c>
      <c r="V34" s="24"/>
    </row>
    <row r="35" spans="1:22" ht="30" customHeight="1" x14ac:dyDescent="0.25">
      <c r="A35" s="10" t="s">
        <v>76</v>
      </c>
      <c r="B35" s="5" t="s">
        <v>77</v>
      </c>
      <c r="C35" s="11">
        <f t="shared" ref="C35:U35" si="11">SUM(C36:C40)</f>
        <v>4914700</v>
      </c>
      <c r="D35" s="11">
        <f t="shared" si="11"/>
        <v>0</v>
      </c>
      <c r="E35" s="11">
        <f t="shared" si="11"/>
        <v>0</v>
      </c>
      <c r="F35" s="11">
        <f t="shared" si="11"/>
        <v>0</v>
      </c>
      <c r="G35" s="11">
        <f t="shared" si="11"/>
        <v>0</v>
      </c>
      <c r="H35" s="11">
        <f t="shared" si="11"/>
        <v>0</v>
      </c>
      <c r="I35" s="11">
        <f t="shared" si="11"/>
        <v>0</v>
      </c>
      <c r="J35" s="11">
        <f t="shared" si="11"/>
        <v>0</v>
      </c>
      <c r="K35" s="11">
        <f t="shared" si="11"/>
        <v>0</v>
      </c>
      <c r="L35" s="11">
        <f t="shared" si="11"/>
        <v>0</v>
      </c>
      <c r="M35" s="11">
        <f t="shared" si="11"/>
        <v>0</v>
      </c>
      <c r="N35" s="11">
        <f t="shared" si="11"/>
        <v>0</v>
      </c>
      <c r="O35" s="11">
        <f t="shared" si="11"/>
        <v>0</v>
      </c>
      <c r="P35" s="11">
        <f t="shared" si="11"/>
        <v>0</v>
      </c>
      <c r="Q35" s="11">
        <f t="shared" si="11"/>
        <v>0</v>
      </c>
      <c r="R35" s="25">
        <f t="shared" si="11"/>
        <v>1352300</v>
      </c>
      <c r="S35" s="11">
        <f t="shared" si="11"/>
        <v>267617.03999999992</v>
      </c>
      <c r="T35" s="36">
        <f t="shared" ref="T35:T41" si="12">S35/C35*100</f>
        <v>5.4452365352920813</v>
      </c>
      <c r="U35" s="37">
        <f t="shared" ref="U35:U40" si="13">S35/R35*100</f>
        <v>19.78976854248317</v>
      </c>
      <c r="V35" s="24"/>
    </row>
    <row r="36" spans="1:22" ht="82.5" customHeight="1" x14ac:dyDescent="0.25">
      <c r="A36" s="12" t="s">
        <v>78</v>
      </c>
      <c r="B36" s="13" t="s">
        <v>79</v>
      </c>
      <c r="C36" s="14">
        <v>1745500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5">
        <v>152000</v>
      </c>
      <c r="S36" s="14">
        <v>615880.46</v>
      </c>
      <c r="T36" s="28">
        <f t="shared" si="12"/>
        <v>35.283899169292468</v>
      </c>
      <c r="U36" s="29">
        <f t="shared" si="13"/>
        <v>405.18451315789468</v>
      </c>
      <c r="V36" s="24"/>
    </row>
    <row r="37" spans="1:22" ht="66.75" customHeight="1" x14ac:dyDescent="0.25">
      <c r="A37" s="12" t="s">
        <v>80</v>
      </c>
      <c r="B37" s="13" t="s">
        <v>81</v>
      </c>
      <c r="C37" s="14">
        <v>145200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5">
        <v>36300</v>
      </c>
      <c r="S37" s="14">
        <v>26000</v>
      </c>
      <c r="T37" s="28">
        <f t="shared" si="12"/>
        <v>17.906336088154269</v>
      </c>
      <c r="U37" s="29">
        <f t="shared" si="13"/>
        <v>71.625344352617077</v>
      </c>
      <c r="V37" s="24"/>
    </row>
    <row r="38" spans="1:22" ht="173.45" customHeight="1" x14ac:dyDescent="0.25">
      <c r="A38" s="12" t="s">
        <v>82</v>
      </c>
      <c r="B38" s="13" t="s">
        <v>83</v>
      </c>
      <c r="C38" s="14">
        <v>0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5">
        <v>0</v>
      </c>
      <c r="S38" s="14">
        <v>18780.96</v>
      </c>
      <c r="T38" s="28">
        <v>0</v>
      </c>
      <c r="U38" s="29">
        <v>0</v>
      </c>
      <c r="V38" s="24"/>
    </row>
    <row r="39" spans="1:22" ht="38.25" customHeight="1" x14ac:dyDescent="0.25">
      <c r="A39" s="12" t="s">
        <v>84</v>
      </c>
      <c r="B39" s="13" t="s">
        <v>85</v>
      </c>
      <c r="C39" s="14">
        <v>2920000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5">
        <v>1060000</v>
      </c>
      <c r="S39" s="14">
        <v>-646678.38</v>
      </c>
      <c r="T39" s="28">
        <f t="shared" si="12"/>
        <v>-22.146519863013701</v>
      </c>
      <c r="U39" s="29">
        <f t="shared" si="13"/>
        <v>-61.007394339622643</v>
      </c>
      <c r="V39" s="24"/>
    </row>
    <row r="40" spans="1:22" ht="30.75" customHeight="1" x14ac:dyDescent="0.25">
      <c r="A40" s="12" t="s">
        <v>86</v>
      </c>
      <c r="B40" s="13" t="s">
        <v>87</v>
      </c>
      <c r="C40" s="14">
        <v>104000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5">
        <v>104000</v>
      </c>
      <c r="S40" s="14">
        <v>253634</v>
      </c>
      <c r="T40" s="28">
        <f t="shared" si="12"/>
        <v>243.87884615384615</v>
      </c>
      <c r="U40" s="29">
        <f t="shared" si="13"/>
        <v>243.87884615384615</v>
      </c>
      <c r="V40" s="24"/>
    </row>
    <row r="41" spans="1:22" customFormat="1" ht="21" customHeight="1" x14ac:dyDescent="0.25">
      <c r="A41" s="12" t="s">
        <v>88</v>
      </c>
      <c r="B41" s="13" t="s">
        <v>89</v>
      </c>
      <c r="C41" s="14">
        <v>0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5">
        <v>0</v>
      </c>
      <c r="S41" s="14">
        <v>-9934.8799999999992</v>
      </c>
      <c r="T41" s="28">
        <v>0</v>
      </c>
      <c r="U41" s="14">
        <v>0</v>
      </c>
      <c r="V41" s="24"/>
    </row>
    <row r="42" spans="1:22" s="2" customFormat="1" ht="31.5" customHeight="1" x14ac:dyDescent="0.2">
      <c r="A42" s="7" t="s">
        <v>90</v>
      </c>
      <c r="B42" s="8" t="s">
        <v>91</v>
      </c>
      <c r="C42" s="9">
        <f t="shared" ref="C42:S42" si="14">C43+C48+C50</f>
        <v>2884552699.3999996</v>
      </c>
      <c r="D42" s="9">
        <f t="shared" si="14"/>
        <v>0</v>
      </c>
      <c r="E42" s="9">
        <f t="shared" si="14"/>
        <v>0</v>
      </c>
      <c r="F42" s="9">
        <f t="shared" si="14"/>
        <v>0</v>
      </c>
      <c r="G42" s="9">
        <f t="shared" si="14"/>
        <v>0</v>
      </c>
      <c r="H42" s="9">
        <f t="shared" si="14"/>
        <v>0</v>
      </c>
      <c r="I42" s="9">
        <f t="shared" si="14"/>
        <v>0</v>
      </c>
      <c r="J42" s="9">
        <f t="shared" si="14"/>
        <v>0</v>
      </c>
      <c r="K42" s="9">
        <f t="shared" si="14"/>
        <v>0</v>
      </c>
      <c r="L42" s="9">
        <f t="shared" si="14"/>
        <v>0</v>
      </c>
      <c r="M42" s="9">
        <f t="shared" si="14"/>
        <v>0</v>
      </c>
      <c r="N42" s="9">
        <f t="shared" si="14"/>
        <v>0</v>
      </c>
      <c r="O42" s="9">
        <f t="shared" si="14"/>
        <v>0</v>
      </c>
      <c r="P42" s="9">
        <f t="shared" si="14"/>
        <v>0</v>
      </c>
      <c r="Q42" s="9">
        <f t="shared" si="14"/>
        <v>0</v>
      </c>
      <c r="R42" s="30">
        <f t="shared" si="14"/>
        <v>694659773.39999998</v>
      </c>
      <c r="S42" s="9">
        <f t="shared" si="14"/>
        <v>520301741.99999994</v>
      </c>
      <c r="T42" s="21">
        <f t="shared" ref="T42:T51" si="15">S42/C42*100</f>
        <v>18.037519027065272</v>
      </c>
      <c r="U42" s="22">
        <f t="shared" ref="U42:U51" si="16">S42/R42*100</f>
        <v>74.900226258012935</v>
      </c>
      <c r="V42" s="24"/>
    </row>
    <row r="43" spans="1:22" s="2" customFormat="1" ht="63.75" customHeight="1" x14ac:dyDescent="0.2">
      <c r="A43" s="7" t="s">
        <v>92</v>
      </c>
      <c r="B43" s="8" t="s">
        <v>93</v>
      </c>
      <c r="C43" s="9">
        <f t="shared" ref="C43:S43" si="17">C44+C45+C46+C47</f>
        <v>2867760039.4299998</v>
      </c>
      <c r="D43" s="9">
        <f t="shared" si="17"/>
        <v>0</v>
      </c>
      <c r="E43" s="9">
        <f t="shared" si="17"/>
        <v>0</v>
      </c>
      <c r="F43" s="9">
        <f t="shared" si="17"/>
        <v>0</v>
      </c>
      <c r="G43" s="9">
        <f t="shared" si="17"/>
        <v>0</v>
      </c>
      <c r="H43" s="9">
        <f t="shared" si="17"/>
        <v>0</v>
      </c>
      <c r="I43" s="9">
        <f t="shared" si="17"/>
        <v>0</v>
      </c>
      <c r="J43" s="9">
        <f t="shared" si="17"/>
        <v>0</v>
      </c>
      <c r="K43" s="9">
        <f t="shared" si="17"/>
        <v>0</v>
      </c>
      <c r="L43" s="9">
        <f t="shared" si="17"/>
        <v>0</v>
      </c>
      <c r="M43" s="9">
        <f t="shared" si="17"/>
        <v>0</v>
      </c>
      <c r="N43" s="9">
        <f t="shared" si="17"/>
        <v>0</v>
      </c>
      <c r="O43" s="9">
        <f t="shared" si="17"/>
        <v>0</v>
      </c>
      <c r="P43" s="9">
        <f t="shared" si="17"/>
        <v>0</v>
      </c>
      <c r="Q43" s="9">
        <f t="shared" si="17"/>
        <v>0</v>
      </c>
      <c r="R43" s="30">
        <f t="shared" si="17"/>
        <v>677867113.42999995</v>
      </c>
      <c r="S43" s="9">
        <f t="shared" si="17"/>
        <v>524109396.54999995</v>
      </c>
      <c r="T43" s="21">
        <f t="shared" si="15"/>
        <v>18.275915325682991</v>
      </c>
      <c r="U43" s="22">
        <f t="shared" si="16"/>
        <v>77.317424929793731</v>
      </c>
      <c r="V43" s="24"/>
    </row>
    <row r="44" spans="1:22" ht="33.75" customHeight="1" x14ac:dyDescent="0.25">
      <c r="A44" s="16" t="s">
        <v>94</v>
      </c>
      <c r="B44" s="17" t="s">
        <v>95</v>
      </c>
      <c r="C44" s="18">
        <v>493502700</v>
      </c>
      <c r="D44" s="18"/>
      <c r="E44" s="18"/>
      <c r="F44" s="17"/>
      <c r="G44" s="17"/>
      <c r="H44" s="17"/>
      <c r="I44" s="17"/>
      <c r="J44" s="18"/>
      <c r="K44" s="17"/>
      <c r="L44" s="18"/>
      <c r="M44" s="18"/>
      <c r="N44" s="17"/>
      <c r="O44" s="17"/>
      <c r="P44" s="17"/>
      <c r="Q44" s="17"/>
      <c r="R44" s="31">
        <v>98700540</v>
      </c>
      <c r="S44" s="18">
        <v>98700600</v>
      </c>
      <c r="T44" s="32">
        <f t="shared" si="15"/>
        <v>20.000012157988191</v>
      </c>
      <c r="U44" s="33">
        <f t="shared" si="16"/>
        <v>100.00006078994097</v>
      </c>
      <c r="V44" s="24"/>
    </row>
    <row r="45" spans="1:22" ht="48" customHeight="1" x14ac:dyDescent="0.25">
      <c r="A45" s="16" t="s">
        <v>96</v>
      </c>
      <c r="B45" s="17" t="s">
        <v>97</v>
      </c>
      <c r="C45" s="18">
        <v>674797695</v>
      </c>
      <c r="D45" s="17"/>
      <c r="E45" s="17"/>
      <c r="F45" s="17"/>
      <c r="G45" s="17"/>
      <c r="H45" s="17"/>
      <c r="I45" s="17"/>
      <c r="J45" s="18"/>
      <c r="K45" s="17"/>
      <c r="L45" s="18"/>
      <c r="M45" s="17"/>
      <c r="N45" s="17"/>
      <c r="O45" s="17"/>
      <c r="P45" s="17"/>
      <c r="Q45" s="17"/>
      <c r="R45" s="31">
        <v>165616824</v>
      </c>
      <c r="S45" s="18">
        <v>27108626.579999998</v>
      </c>
      <c r="T45" s="32">
        <f t="shared" si="15"/>
        <v>4.0172968551707928</v>
      </c>
      <c r="U45" s="33">
        <f t="shared" si="16"/>
        <v>16.368280664529589</v>
      </c>
      <c r="V45" s="24"/>
    </row>
    <row r="46" spans="1:22" ht="36.75" customHeight="1" x14ac:dyDescent="0.25">
      <c r="A46" s="16" t="s">
        <v>98</v>
      </c>
      <c r="B46" s="17" t="s">
        <v>99</v>
      </c>
      <c r="C46" s="18">
        <v>1505292100</v>
      </c>
      <c r="D46" s="17"/>
      <c r="E46" s="18"/>
      <c r="F46" s="17"/>
      <c r="G46" s="17"/>
      <c r="H46" s="17"/>
      <c r="I46" s="17"/>
      <c r="J46" s="18"/>
      <c r="K46" s="17"/>
      <c r="L46" s="18"/>
      <c r="M46" s="18"/>
      <c r="N46" s="17"/>
      <c r="O46" s="17"/>
      <c r="P46" s="17"/>
      <c r="Q46" s="17"/>
      <c r="R46" s="31">
        <v>373433442</v>
      </c>
      <c r="S46" s="18">
        <v>362050031.75999999</v>
      </c>
      <c r="T46" s="32">
        <f t="shared" si="15"/>
        <v>24.051812386446457</v>
      </c>
      <c r="U46" s="33">
        <f t="shared" si="16"/>
        <v>96.951689656118162</v>
      </c>
      <c r="V46" s="24"/>
    </row>
    <row r="47" spans="1:22" ht="21" customHeight="1" x14ac:dyDescent="0.25">
      <c r="A47" s="16" t="s">
        <v>100</v>
      </c>
      <c r="B47" s="17" t="s">
        <v>101</v>
      </c>
      <c r="C47" s="18">
        <v>194167544.43000001</v>
      </c>
      <c r="D47" s="18"/>
      <c r="E47" s="18"/>
      <c r="F47" s="17"/>
      <c r="G47" s="17"/>
      <c r="H47" s="17"/>
      <c r="I47" s="17"/>
      <c r="J47" s="18"/>
      <c r="K47" s="17"/>
      <c r="L47" s="18"/>
      <c r="M47" s="18"/>
      <c r="N47" s="17"/>
      <c r="O47" s="17"/>
      <c r="P47" s="17"/>
      <c r="Q47" s="17"/>
      <c r="R47" s="31">
        <v>40116307.43</v>
      </c>
      <c r="S47" s="18">
        <v>36250138.210000001</v>
      </c>
      <c r="T47" s="32">
        <f t="shared" si="15"/>
        <v>18.669514679405477</v>
      </c>
      <c r="U47" s="33">
        <f t="shared" si="16"/>
        <v>90.362599482152788</v>
      </c>
      <c r="V47" s="24"/>
    </row>
    <row r="48" spans="1:22" s="2" customFormat="1" ht="36" customHeight="1" x14ac:dyDescent="0.2">
      <c r="A48" s="7" t="s">
        <v>102</v>
      </c>
      <c r="B48" s="8" t="s">
        <v>103</v>
      </c>
      <c r="C48" s="9">
        <f t="shared" ref="C48:S48" si="18">C49</f>
        <v>20803337</v>
      </c>
      <c r="D48" s="9">
        <f t="shared" si="18"/>
        <v>0</v>
      </c>
      <c r="E48" s="9">
        <f t="shared" si="18"/>
        <v>0</v>
      </c>
      <c r="F48" s="9">
        <f t="shared" si="18"/>
        <v>0</v>
      </c>
      <c r="G48" s="9">
        <f t="shared" si="18"/>
        <v>0</v>
      </c>
      <c r="H48" s="9">
        <f t="shared" si="18"/>
        <v>0</v>
      </c>
      <c r="I48" s="9">
        <f t="shared" si="18"/>
        <v>0</v>
      </c>
      <c r="J48" s="9">
        <f t="shared" si="18"/>
        <v>0</v>
      </c>
      <c r="K48" s="9">
        <f t="shared" si="18"/>
        <v>0</v>
      </c>
      <c r="L48" s="9">
        <f t="shared" si="18"/>
        <v>0</v>
      </c>
      <c r="M48" s="9">
        <f t="shared" si="18"/>
        <v>0</v>
      </c>
      <c r="N48" s="9">
        <f t="shared" si="18"/>
        <v>0</v>
      </c>
      <c r="O48" s="9">
        <f t="shared" si="18"/>
        <v>0</v>
      </c>
      <c r="P48" s="9">
        <f t="shared" si="18"/>
        <v>0</v>
      </c>
      <c r="Q48" s="9">
        <f t="shared" si="18"/>
        <v>0</v>
      </c>
      <c r="R48" s="30">
        <f t="shared" si="18"/>
        <v>20803337</v>
      </c>
      <c r="S48" s="9">
        <f t="shared" si="18"/>
        <v>350000</v>
      </c>
      <c r="T48" s="21">
        <f t="shared" si="15"/>
        <v>1.6824223921383381</v>
      </c>
      <c r="U48" s="22">
        <f t="shared" si="16"/>
        <v>1.6824223921383381</v>
      </c>
      <c r="V48" s="24"/>
    </row>
    <row r="49" spans="1:22" ht="33" customHeight="1" x14ac:dyDescent="0.25">
      <c r="A49" s="16" t="s">
        <v>104</v>
      </c>
      <c r="B49" s="17" t="s">
        <v>105</v>
      </c>
      <c r="C49" s="18">
        <v>20803337</v>
      </c>
      <c r="D49" s="17"/>
      <c r="E49" s="17"/>
      <c r="F49" s="17"/>
      <c r="G49" s="17"/>
      <c r="H49" s="17"/>
      <c r="I49" s="17"/>
      <c r="J49" s="18"/>
      <c r="K49" s="17"/>
      <c r="L49" s="18"/>
      <c r="M49" s="17"/>
      <c r="N49" s="17"/>
      <c r="O49" s="17"/>
      <c r="P49" s="17"/>
      <c r="Q49" s="17"/>
      <c r="R49" s="31">
        <v>20803337</v>
      </c>
      <c r="S49" s="18">
        <v>350000</v>
      </c>
      <c r="T49" s="32">
        <f t="shared" si="15"/>
        <v>1.6824223921383381</v>
      </c>
      <c r="U49" s="33">
        <f t="shared" si="16"/>
        <v>1.6824223921383381</v>
      </c>
      <c r="V49" s="24"/>
    </row>
    <row r="50" spans="1:22" s="2" customFormat="1" ht="92.25" customHeight="1" x14ac:dyDescent="0.2">
      <c r="A50" s="7" t="s">
        <v>106</v>
      </c>
      <c r="B50" s="8" t="s">
        <v>107</v>
      </c>
      <c r="C50" s="9">
        <f t="shared" ref="C50:S50" si="19">C51</f>
        <v>-4010677.03</v>
      </c>
      <c r="D50" s="9">
        <f t="shared" si="19"/>
        <v>0</v>
      </c>
      <c r="E50" s="9">
        <f t="shared" si="19"/>
        <v>0</v>
      </c>
      <c r="F50" s="9">
        <f t="shared" si="19"/>
        <v>0</v>
      </c>
      <c r="G50" s="9">
        <f t="shared" si="19"/>
        <v>0</v>
      </c>
      <c r="H50" s="9">
        <f t="shared" si="19"/>
        <v>0</v>
      </c>
      <c r="I50" s="9">
        <f t="shared" si="19"/>
        <v>0</v>
      </c>
      <c r="J50" s="9">
        <f t="shared" si="19"/>
        <v>0</v>
      </c>
      <c r="K50" s="9">
        <f t="shared" si="19"/>
        <v>0</v>
      </c>
      <c r="L50" s="9">
        <f t="shared" si="19"/>
        <v>0</v>
      </c>
      <c r="M50" s="9">
        <f t="shared" si="19"/>
        <v>0</v>
      </c>
      <c r="N50" s="9">
        <f t="shared" si="19"/>
        <v>0</v>
      </c>
      <c r="O50" s="9">
        <f t="shared" si="19"/>
        <v>0</v>
      </c>
      <c r="P50" s="9">
        <f t="shared" si="19"/>
        <v>0</v>
      </c>
      <c r="Q50" s="9">
        <f t="shared" si="19"/>
        <v>0</v>
      </c>
      <c r="R50" s="30">
        <f t="shared" si="19"/>
        <v>-4010677.03</v>
      </c>
      <c r="S50" s="9">
        <f t="shared" si="19"/>
        <v>-4157654.55</v>
      </c>
      <c r="T50" s="21">
        <f t="shared" si="15"/>
        <v>103.66465608924887</v>
      </c>
      <c r="U50" s="22">
        <f t="shared" si="16"/>
        <v>103.66465608924887</v>
      </c>
      <c r="V50" s="24"/>
    </row>
    <row r="51" spans="1:22" ht="81" customHeight="1" x14ac:dyDescent="0.25">
      <c r="A51" s="16" t="s">
        <v>108</v>
      </c>
      <c r="B51" s="17" t="s">
        <v>109</v>
      </c>
      <c r="C51" s="18">
        <v>-4010677.03</v>
      </c>
      <c r="D51" s="17"/>
      <c r="E51" s="17"/>
      <c r="F51" s="17"/>
      <c r="G51" s="17"/>
      <c r="H51" s="17"/>
      <c r="I51" s="17"/>
      <c r="J51" s="18"/>
      <c r="K51" s="17"/>
      <c r="L51" s="18"/>
      <c r="M51" s="17"/>
      <c r="N51" s="17"/>
      <c r="O51" s="17"/>
      <c r="P51" s="17"/>
      <c r="Q51" s="17"/>
      <c r="R51" s="31">
        <v>-4010677.03</v>
      </c>
      <c r="S51" s="18">
        <v>-4157654.55</v>
      </c>
      <c r="T51" s="32">
        <f t="shared" si="15"/>
        <v>103.66465608924887</v>
      </c>
      <c r="U51" s="33">
        <f t="shared" si="16"/>
        <v>103.66465608924887</v>
      </c>
      <c r="V51" s="24"/>
    </row>
  </sheetData>
  <mergeCells count="3">
    <mergeCell ref="A1:U1"/>
    <mergeCell ref="A2:U2"/>
    <mergeCell ref="T4:U4"/>
  </mergeCells>
  <pageMargins left="0.7" right="0.7" top="0.75" bottom="0.75" header="0.51180555555555496" footer="0.51180555555555496"/>
  <pageSetup paperSize="9" scale="58" firstPageNumber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AzanovaTM</cp:lastModifiedBy>
  <cp:revision>22</cp:revision>
  <dcterms:created xsi:type="dcterms:W3CDTF">2017-04-12T08:49:00Z</dcterms:created>
  <dcterms:modified xsi:type="dcterms:W3CDTF">2021-04-19T11:07:01Z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1049-11.2.0.9747</vt:lpwstr>
  </property>
</Properties>
</file>